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st of Doing Nothing" sheetId="1" r:id="rId4"/>
    <sheet state="visible" name="Migration Budget &amp; ROI" sheetId="2" r:id="rId5"/>
  </sheets>
  <definedNames/>
  <calcPr/>
  <extLst>
    <ext uri="GoogleSheetsCustomDataVersion2">
      <go:sheetsCustomData xmlns:go="http://customooxmlschemas.google.com/" r:id="rId6" roundtripDataChecksum="cFdY7BugZ+ZPUh+EexrZEGmq83rnGB20NiC1bdZZ+2k="/>
    </ext>
  </extLst>
</workbook>
</file>

<file path=xl/sharedStrings.xml><?xml version="1.0" encoding="utf-8"?>
<sst xmlns="http://schemas.openxmlformats.org/spreadsheetml/2006/main" count="162" uniqueCount="136">
  <si>
    <t>Migration Budget &amp; ROI</t>
  </si>
  <si>
    <t>Cost of Doing Nothing</t>
  </si>
  <si>
    <t>What the migration costs, what it saves, and when it pays back.</t>
  </si>
  <si>
    <t>What staying on Saba or SumTotal is already costing you every year.</t>
  </si>
  <si>
    <t>THE FIGURES BELOW ARE EXAMPLES. Replace every shaded cell with your own numbers before you present this.</t>
  </si>
  <si>
    <t>HOW TO USE THIS</t>
  </si>
  <si>
    <t>Fill in only the shaded cells. Everything else calculates automatically.</t>
  </si>
  <si>
    <t>Section D is your working detail. It does not feed the ROI calculation, by design.</t>
  </si>
  <si>
    <t>Use the Notes column to record where each number came from. You will be asked.</t>
  </si>
  <si>
    <t>Your savings are already captured in the gap between Section C and Section B.</t>
  </si>
  <si>
    <t>Adding Section D on top would double-count them, and your CFO will find it.</t>
  </si>
  <si>
    <t>A rough number you can defend beats a blank. Use ranges if you need to.</t>
  </si>
  <si>
    <t>This tab produces one number: your annual cost of doing nothing. It goes on slide 3 of your deck.</t>
  </si>
  <si>
    <t>SECTION A — ONE-TIME MIGRATION COSTS</t>
  </si>
  <si>
    <t>Cost Item</t>
  </si>
  <si>
    <t>SHARED ASSUMPTION</t>
  </si>
  <si>
    <t>Your Estimate</t>
  </si>
  <si>
    <t>Notes</t>
  </si>
  <si>
    <t>Licensing &amp; Implementation</t>
  </si>
  <si>
    <t>Blended hourly rate for L&amp;D / admin staff</t>
  </si>
  <si>
    <t>New LMS licensing (Year 1)</t>
  </si>
  <si>
    <t>Fully loaded cost per hour. Used by every hours-based row below.</t>
  </si>
  <si>
    <t>First-year license fee for the new platform.</t>
  </si>
  <si>
    <t>Implementation / setup fees</t>
  </si>
  <si>
    <t>One-time vendor setup and configuration.</t>
  </si>
  <si>
    <t>SECTION 1 — OPERATIONAL RISK</t>
  </si>
  <si>
    <t>Professional services / consulting</t>
  </si>
  <si>
    <t>External help beyond standard implementation.</t>
  </si>
  <si>
    <t>Quantity</t>
  </si>
  <si>
    <t>Rate / Unit Cost</t>
  </si>
  <si>
    <t>Migration</t>
  </si>
  <si>
    <t>Annual Cost</t>
  </si>
  <si>
    <t>Data migration (records, transcripts, certifications)</t>
  </si>
  <si>
    <t>Confirm what is included in your vendor's implementation scope.</t>
  </si>
  <si>
    <t>Admin hours per week on manual processes</t>
  </si>
  <si>
    <t>Content migration (SCORM, video, documents)</t>
  </si>
  <si>
    <t>Volume of content drives this. Audit before estimating.</t>
  </si>
  <si>
    <t>Integration rebuilds (HRIS, SSO, other)</t>
  </si>
  <si>
    <t>The most commonly underestimated line. Count every integration.</t>
  </si>
  <si>
    <t>People &amp; Training</t>
  </si>
  <si>
    <t>Administrator training</t>
  </si>
  <si>
    <t>Getting your team productive on the new platform.</t>
  </si>
  <si>
    <t>Change management / communications</t>
  </si>
  <si>
    <t>Learner comms, rollout materials, support.</t>
  </si>
  <si>
    <t>Internal project team time (hours x rate)</t>
  </si>
  <si>
    <t>Your own staff time. CFOs expect to see this counted.</t>
  </si>
  <si>
    <t>TOTAL ONE-TIME COST (A)</t>
  </si>
  <si>
    <t>Hours per week across all admins x rate x 52 weeks.</t>
  </si>
  <si>
    <t>Integration / customization maintenance hours per month</t>
  </si>
  <si>
    <t>SECTION B — ONGOING ANNUAL COST — NEW PLATFORM</t>
  </si>
  <si>
    <t>Hours per month x rate x 12 months.</t>
  </si>
  <si>
    <t>New LMS annual license</t>
  </si>
  <si>
    <t>Year 2 onward.</t>
  </si>
  <si>
    <t>Workaround tools and parallel systems</t>
  </si>
  <si>
    <t>Vendor support / success services</t>
  </si>
  <si>
    <t>Ongoing support tier.</t>
  </si>
  <si>
    <t>Number of tools that exist because of platform gaps x average annual cost.</t>
  </si>
  <si>
    <t>Lost learner productivity (outages, slow UX, rework)</t>
  </si>
  <si>
    <t>Total learner hours lost per year x blended rate. Conservative estimate.</t>
  </si>
  <si>
    <t>Internal administration (staff time)</t>
  </si>
  <si>
    <t>Expect this to drop versus your current platform. Estimate honestly.</t>
  </si>
  <si>
    <t>Integration maintenance</t>
  </si>
  <si>
    <t>Total Operational Risk</t>
  </si>
  <si>
    <t>Ongoing upkeep of connected systems.</t>
  </si>
  <si>
    <t>Content maintenance &amp; updates</t>
  </si>
  <si>
    <t>Course upkeep, unchanged by platform.</t>
  </si>
  <si>
    <t>TOTAL ANNUAL COST — NEW PLATFORM (B)</t>
  </si>
  <si>
    <t>SECTION 2 — COMPLIANCE EXPOSURE</t>
  </si>
  <si>
    <t>State exposure as a figure you can defend. Do not estimate probability — a number you cannot source is the fastest way to lose a CFO.</t>
  </si>
  <si>
    <t>SECTION C — CURRENT ANNUAL COST — SABA / SUMTOTAL</t>
  </si>
  <si>
    <t>Include the costs that never appear on the license invoice. That is where most of the gap lives.</t>
  </si>
  <si>
    <t>Record reconstruction if legacy data becomes inaccessible</t>
  </si>
  <si>
    <t>Current LMS licensing (Saba / SumTotal)</t>
  </si>
  <si>
    <t>Your current annual license fee.</t>
  </si>
  <si>
    <t>Estimated hours to manually rebuild regulated records x rate.</t>
  </si>
  <si>
    <t>Support &amp; maintenance</t>
  </si>
  <si>
    <t>Audit preparation and evidence gathering</t>
  </si>
  <si>
    <t>Current support contract.</t>
  </si>
  <si>
    <t>Pull this from the Cost of Doing Nothing tab.</t>
  </si>
  <si>
    <t>Hours per year pulling compliance evidence manually x rate.</t>
  </si>
  <si>
    <t>Workaround tools / parallel systems</t>
  </si>
  <si>
    <t>External compliance / legal support</t>
  </si>
  <si>
    <t>Tools that exist only because of current platform gaps.</t>
  </si>
  <si>
    <t>Annual spend on outside help for record and audit issues.</t>
  </si>
  <si>
    <t>Custom development / integrations</t>
  </si>
  <si>
    <t>Ongoing custom work to keep the current platform functional.</t>
  </si>
  <si>
    <t>Total Compliance Exposure</t>
  </si>
  <si>
    <t>Manual processes (hours x rate)</t>
  </si>
  <si>
    <t>Also on the Cost of Doing Nothing tab.</t>
  </si>
  <si>
    <t>TOTAL CURRENT ANNUAL COST (C)</t>
  </si>
  <si>
    <t>Also state, without pricing it: we hold [X] years of regulated records covering [Y] employees. After Dec 31 2027 these sit on an unsupported platform.</t>
  </si>
  <si>
    <t>SECTION 3 — BUSINESS DISRUPTION RISK</t>
  </si>
  <si>
    <t>SECTION D — WHERE THE SAVINGS COME FROM (WORKING DETAIL)</t>
  </si>
  <si>
    <t>Reference only. These figures do NOT feed Section E. They explain the gap between C and B.</t>
  </si>
  <si>
    <t>These costs apply only if you delay. They are the price of a compressed timeline.</t>
  </si>
  <si>
    <t>Retired / consolidated systems</t>
  </si>
  <si>
    <t>Tools you can switch off after migration.</t>
  </si>
  <si>
    <t>Reduced administration time</t>
  </si>
  <si>
    <t>Hours returned to your team.</t>
  </si>
  <si>
    <t>Interim / bridge system if your current LMS degrades before go-live</t>
  </si>
  <si>
    <t>Reduced vendor / support spend</t>
  </si>
  <si>
    <t>Lower support tier or fewer vendors.</t>
  </si>
  <si>
    <t>Eliminated custom development</t>
  </si>
  <si>
    <t>Enter 0 if not a realistic scenario for you.</t>
  </si>
  <si>
    <t>Custom work no longer needed.</t>
  </si>
  <si>
    <t>Reduced manual workarounds</t>
  </si>
  <si>
    <t>Rushed implementation premium</t>
  </si>
  <si>
    <t>Process time recovered.</t>
  </si>
  <si>
    <t>Vendors charge more for compressed timelines. Typically 10-20% of implementation.</t>
  </si>
  <si>
    <t>TOTAL SAVINGS DETAIL (D) — reference only</t>
  </si>
  <si>
    <t>Lost negotiating leverage under deadline pressure</t>
  </si>
  <si>
    <t>Discount you forfeit by buying without time to negotiate.</t>
  </si>
  <si>
    <t>Total Business Disruption Risk</t>
  </si>
  <si>
    <t>If D is far larger than (C minus B), one of your three sections is wrong. Reconcile before you present.</t>
  </si>
  <si>
    <t>SECTION E — ROI SUMMARY</t>
  </si>
  <si>
    <t>YOUR NUMBER</t>
  </si>
  <si>
    <t>Operational risk</t>
  </si>
  <si>
    <t>Calculation</t>
  </si>
  <si>
    <t>Your Number</t>
  </si>
  <si>
    <t>Total one-time migration cost (A)</t>
  </si>
  <si>
    <t>Compliance exposure</t>
  </si>
  <si>
    <t>From Section A.</t>
  </si>
  <si>
    <t>New platform ongoing annual cost (B)</t>
  </si>
  <si>
    <t>Business disruption risk</t>
  </si>
  <si>
    <t>From Section B.</t>
  </si>
  <si>
    <t>Current annual cost, existing LMS (C)</t>
  </si>
  <si>
    <t>TOTAL ANNUAL COST OF DOING NOTHING</t>
  </si>
  <si>
    <t>From Section C.</t>
  </si>
  <si>
    <t>Net annual benefit (C − B)</t>
  </si>
  <si>
    <t>Section D is deliberately excluded. Those savings are already inside this figure.</t>
  </si>
  <si>
    <t>ROI breakeven, months (A ÷ net annual benefit x 12)</t>
  </si>
  <si>
    <t>This is the number that goes on slide 3 of your executive deck.</t>
  </si>
  <si>
    <t>Months until the migration pays for itself.</t>
  </si>
  <si>
    <t>Cross-check: annual cost of doing nothing</t>
  </si>
  <si>
    <t>Pulled from the other tab. If this exceeds your one-time cost, the business case writes itself.</t>
  </si>
  <si>
    <t>The three numbers you present: total cost of doing nothing, net annual benefit, and breakeven in months.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</si>
</sst>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\$#,##0;&quot;($&quot;#,##0\);\-"/>
    <numFmt numFmtId="165" formatCode="#,##0.0;\(#,##0.0\);\-"/>
    <numFmt numFmtId="166" formatCode="#,##0.0;;\-"/>
  </numFmts>
  <fonts count="18">
    <font>
      <sz val="11.0"/>
      <color theme="1"/>
      <name val="Calibri"/>
      <scheme val="minor"/>
    </font>
    <font>
      <color theme="1"/>
      <name val="Raleway"/>
    </font>
    <font>
      <b/>
      <sz val="16.0"/>
      <color rgb="FF1F3864"/>
      <name val="Raleway"/>
    </font>
    <font>
      <b/>
      <sz val="21.0"/>
      <color rgb="FF001A70"/>
      <name val="Quicksand"/>
    </font>
    <font>
      <i/>
      <sz val="10.0"/>
      <color rgb="FF808080"/>
      <name val="Raleway"/>
    </font>
    <font>
      <b/>
      <sz val="10.0"/>
      <color rgb="FFE50695"/>
      <name val="Raleway"/>
    </font>
    <font>
      <sz val="11.0"/>
      <color theme="1"/>
      <name val="Raleway"/>
    </font>
    <font>
      <b/>
      <sz val="11.0"/>
      <color rgb="FF001A70"/>
      <name val="Raleway"/>
    </font>
    <font>
      <sz val="10.0"/>
      <color theme="1"/>
      <name val="Raleway"/>
    </font>
    <font>
      <b/>
      <sz val="12.0"/>
      <color rgb="FFFFFFFF"/>
      <name val="Raleway"/>
    </font>
    <font>
      <b/>
      <sz val="10.0"/>
      <color theme="1"/>
      <name val="Raleway"/>
    </font>
    <font>
      <sz val="11.0"/>
      <color rgb="FF001A70"/>
      <name val="Raleway"/>
    </font>
    <font>
      <b/>
      <sz val="10.0"/>
      <color rgb="FF1F3864"/>
      <name val="Raleway"/>
    </font>
    <font>
      <sz val="10.0"/>
      <color rgb="FF0000FF"/>
      <name val="Raleway"/>
    </font>
    <font>
      <i/>
      <sz val="9.0"/>
      <color rgb="FF595959"/>
      <name val="Raleway"/>
    </font>
    <font>
      <b/>
      <sz val="11.0"/>
      <color rgb="FFFFFFFF"/>
      <name val="Raleway"/>
    </font>
    <font>
      <b/>
      <sz val="11.0"/>
      <color rgb="FF1F3864"/>
      <name val="Raleway"/>
    </font>
    <font>
      <b/>
      <sz val="10.0"/>
      <color rgb="FF008000"/>
      <name val="Raleway"/>
    </font>
  </fonts>
  <fills count="9">
    <fill>
      <patternFill patternType="none"/>
    </fill>
    <fill>
      <patternFill patternType="lightGray"/>
    </fill>
    <fill>
      <patternFill patternType="solid">
        <fgColor rgb="FFD9E2F3"/>
        <bgColor rgb="FFD9E2F3"/>
      </patternFill>
    </fill>
    <fill>
      <patternFill patternType="solid">
        <fgColor rgb="FFF9F0FE"/>
        <bgColor rgb="FFF9F0FE"/>
      </patternFill>
    </fill>
    <fill>
      <patternFill patternType="solid">
        <fgColor rgb="FFFCE4E4"/>
        <bgColor rgb="FFFCE4E4"/>
      </patternFill>
    </fill>
    <fill>
      <patternFill patternType="solid">
        <fgColor rgb="FF009ADE"/>
        <bgColor rgb="FF009ADE"/>
      </patternFill>
    </fill>
    <fill>
      <patternFill patternType="solid">
        <fgColor rgb="FFF2F2F2"/>
        <bgColor rgb="FFF2F2F2"/>
      </patternFill>
    </fill>
    <fill>
      <patternFill patternType="solid">
        <fgColor rgb="FFFFF2CC"/>
        <bgColor rgb="FFFFF2CC"/>
      </patternFill>
    </fill>
    <fill>
      <patternFill patternType="solid">
        <fgColor rgb="FF001A70"/>
        <bgColor rgb="FF001A70"/>
      </patternFill>
    </fill>
  </fills>
  <borders count="3">
    <border/>
    <border>
      <left/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2" fontId="3" numFmtId="0" xfId="0" applyFill="1" applyFont="1"/>
    <xf borderId="0" fillId="0" fontId="4" numFmtId="0" xfId="0" applyFont="1"/>
    <xf borderId="1" fillId="3" fontId="5" numFmtId="0" xfId="0" applyBorder="1" applyFill="1" applyFont="1"/>
    <xf borderId="1" fillId="4" fontId="5" numFmtId="0" xfId="0" applyBorder="1" applyFill="1" applyFont="1"/>
    <xf borderId="1" fillId="3" fontId="6" numFmtId="0" xfId="0" applyBorder="1" applyFill="1" applyFont="1"/>
    <xf borderId="1" fillId="4" fontId="6" numFmtId="0" xfId="0" applyBorder="1" applyFill="1" applyFont="1"/>
    <xf borderId="1" fillId="2" fontId="7" numFmtId="0" xfId="0" applyBorder="1" applyFill="1" applyFont="1"/>
    <xf borderId="1" fillId="2" fontId="6" numFmtId="0" xfId="0" applyBorder="1" applyFill="1" applyFont="1"/>
    <xf borderId="0" fillId="0" fontId="8" numFmtId="0" xfId="0" applyFont="1"/>
    <xf borderId="1" fillId="5" fontId="9" numFmtId="0" xfId="0" applyBorder="1" applyFill="1" applyFont="1"/>
    <xf borderId="2" fillId="6" fontId="10" numFmtId="0" xfId="0" applyBorder="1" applyFill="1" applyFont="1"/>
    <xf borderId="1" fillId="2" fontId="11" numFmtId="0" xfId="0" applyBorder="1" applyFill="1" applyFont="1"/>
    <xf borderId="2" fillId="6" fontId="12" numFmtId="0" xfId="0" applyBorder="1" applyFill="1" applyFont="1"/>
    <xf borderId="2" fillId="6" fontId="6" numFmtId="0" xfId="0" applyBorder="1" applyFill="1" applyFont="1"/>
    <xf borderId="2" fillId="7" fontId="13" numFmtId="164" xfId="0" applyBorder="1" applyFill="1" applyFont="1" applyNumberFormat="1"/>
    <xf borderId="2" fillId="0" fontId="8" numFmtId="0" xfId="0" applyBorder="1" applyFont="1"/>
    <xf borderId="0" fillId="0" fontId="14" numFmtId="0" xfId="0" applyFont="1"/>
    <xf borderId="2" fillId="0" fontId="14" numFmtId="0" xfId="0" applyBorder="1" applyFont="1"/>
    <xf borderId="2" fillId="7" fontId="13" numFmtId="165" xfId="0" applyBorder="1" applyFill="1" applyFont="1" applyNumberFormat="1"/>
    <xf borderId="1" fillId="8" fontId="15" numFmtId="0" xfId="0" applyBorder="1" applyFill="1" applyFont="1"/>
    <xf borderId="2" fillId="0" fontId="10" numFmtId="164" xfId="0" applyBorder="1" applyFont="1" applyNumberFormat="1"/>
    <xf borderId="1" fillId="8" fontId="15" numFmtId="164" xfId="0" applyBorder="1" applyFill="1" applyFont="1" applyNumberFormat="1"/>
    <xf borderId="1" fillId="8" fontId="6" numFmtId="0" xfId="0" applyBorder="1" applyFill="1" applyFont="1"/>
    <xf borderId="1" fillId="8" fontId="9" numFmtId="164" xfId="0" applyBorder="1" applyFill="1" applyFont="1" applyNumberFormat="1"/>
    <xf borderId="0" fillId="0" fontId="16" numFmtId="0" xfId="0" applyFont="1"/>
    <xf borderId="2" fillId="0" fontId="10" numFmtId="166" xfId="0" applyBorder="1" applyFont="1" applyNumberFormat="1"/>
    <xf borderId="2" fillId="0" fontId="17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1</xdr:row>
      <xdr:rowOff>19050</xdr:rowOff>
    </xdr:from>
    <xdr:ext cx="1905000" cy="2857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1</xdr:row>
      <xdr:rowOff>19050</xdr:rowOff>
    </xdr:from>
    <xdr:ext cx="1905000" cy="2857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.0"/>
    <col customWidth="1" min="2" max="2" width="52.0"/>
    <col customWidth="1" min="3" max="4" width="16.0"/>
    <col customWidth="1" min="5" max="5" width="18.0"/>
    <col customWidth="1" min="6" max="6" width="46.0"/>
    <col customWidth="1" min="7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.0" customHeight="1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7.75" customHeight="1">
      <c r="A3" s="1"/>
      <c r="B3" s="3" t="s">
        <v>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6" t="s">
        <v>4</v>
      </c>
      <c r="C6" s="8"/>
      <c r="D6" s="8"/>
      <c r="E6" s="8"/>
      <c r="F6" s="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7.25" customHeight="1">
      <c r="A8" s="1"/>
      <c r="B8" s="9" t="s">
        <v>5</v>
      </c>
      <c r="C8" s="10"/>
      <c r="D8" s="10"/>
      <c r="E8" s="10"/>
      <c r="F8" s="10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1" t="s">
        <v>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1" t="s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1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1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9" t="s">
        <v>15</v>
      </c>
      <c r="C14" s="14"/>
      <c r="D14" s="14"/>
      <c r="E14" s="14"/>
      <c r="F14" s="1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1" t="s">
        <v>19</v>
      </c>
      <c r="C15" s="17">
        <v>55.0</v>
      </c>
      <c r="D15" s="1"/>
      <c r="E15" s="1"/>
      <c r="F15" s="19" t="s">
        <v>21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2" t="s">
        <v>25</v>
      </c>
      <c r="C17" s="12"/>
      <c r="D17" s="12"/>
      <c r="E17" s="12"/>
      <c r="F17" s="1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3" t="s">
        <v>14</v>
      </c>
      <c r="C18" s="13" t="s">
        <v>28</v>
      </c>
      <c r="D18" s="13" t="s">
        <v>29</v>
      </c>
      <c r="E18" s="13" t="s">
        <v>31</v>
      </c>
      <c r="F18" s="13" t="s">
        <v>17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8" t="s">
        <v>34</v>
      </c>
      <c r="C19" s="21">
        <v>12.0</v>
      </c>
      <c r="D19" s="23">
        <f>C15</f>
        <v>55</v>
      </c>
      <c r="E19" s="23">
        <f>C19*D19*52</f>
        <v>34320</v>
      </c>
      <c r="F19" s="20" t="s">
        <v>47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8" t="s">
        <v>48</v>
      </c>
      <c r="C20" s="21">
        <v>8.0</v>
      </c>
      <c r="D20" s="23">
        <f>C15</f>
        <v>55</v>
      </c>
      <c r="E20" s="23">
        <f>C20*D20*12</f>
        <v>5280</v>
      </c>
      <c r="F20" s="20" t="s">
        <v>50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8" t="s">
        <v>53</v>
      </c>
      <c r="C21" s="21">
        <v>3.0</v>
      </c>
      <c r="D21" s="17">
        <v>5000.0</v>
      </c>
      <c r="E21" s="23">
        <f t="shared" ref="E21:E22" si="1">C21*D21</f>
        <v>15000</v>
      </c>
      <c r="F21" s="20" t="s">
        <v>56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8" t="s">
        <v>57</v>
      </c>
      <c r="C22" s="21">
        <v>500.0</v>
      </c>
      <c r="D22" s="23">
        <f>C15</f>
        <v>55</v>
      </c>
      <c r="E22" s="23">
        <f t="shared" si="1"/>
        <v>27500</v>
      </c>
      <c r="F22" s="20" t="s">
        <v>58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22" t="s">
        <v>62</v>
      </c>
      <c r="C23" s="25"/>
      <c r="D23" s="25"/>
      <c r="E23" s="24">
        <f>SUM(E19:E22)</f>
        <v>82100</v>
      </c>
      <c r="F23" s="2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2" t="s">
        <v>67</v>
      </c>
      <c r="C25" s="12"/>
      <c r="D25" s="12"/>
      <c r="E25" s="12"/>
      <c r="F25" s="1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9" t="s">
        <v>68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3" t="s">
        <v>14</v>
      </c>
      <c r="C27" s="13" t="s">
        <v>28</v>
      </c>
      <c r="D27" s="13" t="s">
        <v>29</v>
      </c>
      <c r="E27" s="13" t="s">
        <v>31</v>
      </c>
      <c r="F27" s="13" t="s">
        <v>17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8" t="s">
        <v>71</v>
      </c>
      <c r="C28" s="21">
        <v>400.0</v>
      </c>
      <c r="D28" s="23">
        <f>C15</f>
        <v>55</v>
      </c>
      <c r="E28" s="23">
        <f t="shared" ref="E28:E30" si="2">C28*D28</f>
        <v>22000</v>
      </c>
      <c r="F28" s="20" t="s">
        <v>74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8" t="s">
        <v>76</v>
      </c>
      <c r="C29" s="21">
        <v>160.0</v>
      </c>
      <c r="D29" s="23">
        <f>C15</f>
        <v>55</v>
      </c>
      <c r="E29" s="23">
        <f t="shared" si="2"/>
        <v>8800</v>
      </c>
      <c r="F29" s="20" t="s">
        <v>79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8" t="s">
        <v>81</v>
      </c>
      <c r="C30" s="21">
        <v>1.0</v>
      </c>
      <c r="D30" s="17">
        <v>15000.0</v>
      </c>
      <c r="E30" s="23">
        <f t="shared" si="2"/>
        <v>15000</v>
      </c>
      <c r="F30" s="20" t="s">
        <v>83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22" t="s">
        <v>86</v>
      </c>
      <c r="C31" s="25"/>
      <c r="D31" s="25"/>
      <c r="E31" s="24">
        <f>SUM(E28:E30)</f>
        <v>45800</v>
      </c>
      <c r="F31" s="2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9" t="s">
        <v>90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2" t="s">
        <v>91</v>
      </c>
      <c r="C34" s="12"/>
      <c r="D34" s="12"/>
      <c r="E34" s="12"/>
      <c r="F34" s="1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9" t="s">
        <v>94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3" t="s">
        <v>14</v>
      </c>
      <c r="C36" s="13" t="s">
        <v>28</v>
      </c>
      <c r="D36" s="13" t="s">
        <v>29</v>
      </c>
      <c r="E36" s="13" t="s">
        <v>31</v>
      </c>
      <c r="F36" s="13" t="s">
        <v>17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8" t="s">
        <v>99</v>
      </c>
      <c r="C37" s="21">
        <v>1.0</v>
      </c>
      <c r="D37" s="17">
        <v>40000.0</v>
      </c>
      <c r="E37" s="23">
        <f t="shared" ref="E37:E39" si="3">C37*D37</f>
        <v>40000</v>
      </c>
      <c r="F37" s="20" t="s">
        <v>103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8" t="s">
        <v>106</v>
      </c>
      <c r="C38" s="21">
        <v>1.0</v>
      </c>
      <c r="D38" s="17">
        <v>25000.0</v>
      </c>
      <c r="E38" s="23">
        <f t="shared" si="3"/>
        <v>25000</v>
      </c>
      <c r="F38" s="20" t="s">
        <v>108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8" t="s">
        <v>110</v>
      </c>
      <c r="C39" s="21">
        <v>1.0</v>
      </c>
      <c r="D39" s="17">
        <v>20000.0</v>
      </c>
      <c r="E39" s="23">
        <f t="shared" si="3"/>
        <v>20000</v>
      </c>
      <c r="F39" s="20" t="s">
        <v>111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22" t="s">
        <v>112</v>
      </c>
      <c r="C40" s="25"/>
      <c r="D40" s="25"/>
      <c r="E40" s="24">
        <f>SUM(E37:E39)</f>
        <v>85000</v>
      </c>
      <c r="F40" s="25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2" t="s">
        <v>115</v>
      </c>
      <c r="C42" s="12"/>
      <c r="D42" s="12"/>
      <c r="E42" s="12"/>
      <c r="F42" s="1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8" t="s">
        <v>116</v>
      </c>
      <c r="C43" s="1"/>
      <c r="D43" s="1"/>
      <c r="E43" s="23">
        <f>E23</f>
        <v>82100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8" t="s">
        <v>120</v>
      </c>
      <c r="C44" s="1"/>
      <c r="D44" s="1"/>
      <c r="E44" s="23">
        <f>E31</f>
        <v>45800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8" t="s">
        <v>123</v>
      </c>
      <c r="C45" s="1"/>
      <c r="D45" s="1"/>
      <c r="E45" s="23">
        <f>E40</f>
        <v>85000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22" t="s">
        <v>126</v>
      </c>
      <c r="C46" s="25"/>
      <c r="D46" s="25"/>
      <c r="E46" s="26">
        <f>E23+E31+E40</f>
        <v>212900</v>
      </c>
      <c r="F46" s="2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27" t="s">
        <v>131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">
    <mergeCell ref="B3:F3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.0"/>
    <col customWidth="1" min="2" max="2" width="52.0"/>
    <col customWidth="1" min="3" max="3" width="18.0"/>
    <col customWidth="1" min="4" max="4" width="46.0"/>
    <col customWidth="1" min="5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.0" customHeight="1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0.0" customHeight="1">
      <c r="A3" s="1"/>
      <c r="B3" s="3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5" t="s">
        <v>4</v>
      </c>
      <c r="C6" s="7"/>
      <c r="D6" s="7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9" t="s">
        <v>5</v>
      </c>
      <c r="C8" s="10"/>
      <c r="D8" s="10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1" t="s">
        <v>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1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1" t="s">
        <v>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1" t="s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2" t="s">
        <v>13</v>
      </c>
      <c r="C14" s="12"/>
      <c r="D14" s="1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3" t="s">
        <v>14</v>
      </c>
      <c r="C15" s="13" t="s">
        <v>16</v>
      </c>
      <c r="D15" s="13" t="s">
        <v>17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5" t="s">
        <v>18</v>
      </c>
      <c r="C16" s="16"/>
      <c r="D16" s="1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8" t="s">
        <v>20</v>
      </c>
      <c r="C17" s="17">
        <v>80000.0</v>
      </c>
      <c r="D17" s="20" t="s">
        <v>22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8" t="s">
        <v>23</v>
      </c>
      <c r="C18" s="17">
        <v>25000.0</v>
      </c>
      <c r="D18" s="20" t="s">
        <v>24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8" t="s">
        <v>26</v>
      </c>
      <c r="C19" s="17">
        <v>15000.0</v>
      </c>
      <c r="D19" s="20" t="s">
        <v>27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5" t="s">
        <v>30</v>
      </c>
      <c r="C20" s="16"/>
      <c r="D20" s="1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8" t="s">
        <v>32</v>
      </c>
      <c r="C21" s="17">
        <v>10000.0</v>
      </c>
      <c r="D21" s="20" t="s">
        <v>33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8" t="s">
        <v>35</v>
      </c>
      <c r="C22" s="17">
        <v>8000.0</v>
      </c>
      <c r="D22" s="20" t="s">
        <v>36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8" t="s">
        <v>37</v>
      </c>
      <c r="C23" s="17">
        <v>12000.0</v>
      </c>
      <c r="D23" s="20" t="s">
        <v>38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5" t="s">
        <v>39</v>
      </c>
      <c r="C24" s="16"/>
      <c r="D24" s="16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8" t="s">
        <v>40</v>
      </c>
      <c r="C25" s="17">
        <v>3000.0</v>
      </c>
      <c r="D25" s="20" t="s">
        <v>41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8" t="s">
        <v>42</v>
      </c>
      <c r="C26" s="17">
        <v>5000.0</v>
      </c>
      <c r="D26" s="20" t="s">
        <v>43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8" t="s">
        <v>44</v>
      </c>
      <c r="C27" s="17">
        <v>20000.0</v>
      </c>
      <c r="D27" s="20" t="s">
        <v>45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22" t="s">
        <v>46</v>
      </c>
      <c r="C28" s="24">
        <f>SUM(C16:C27)</f>
        <v>178000</v>
      </c>
      <c r="D28" s="25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2" t="s">
        <v>49</v>
      </c>
      <c r="C30" s="12"/>
      <c r="D30" s="1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3" t="s">
        <v>14</v>
      </c>
      <c r="C31" s="13" t="s">
        <v>16</v>
      </c>
      <c r="D31" s="13" t="s">
        <v>17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8" t="s">
        <v>51</v>
      </c>
      <c r="C32" s="17">
        <v>75000.0</v>
      </c>
      <c r="D32" s="20" t="s">
        <v>52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8" t="s">
        <v>54</v>
      </c>
      <c r="C33" s="17">
        <v>5000.0</v>
      </c>
      <c r="D33" s="20" t="s">
        <v>55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8" t="s">
        <v>59</v>
      </c>
      <c r="C34" s="17">
        <v>30000.0</v>
      </c>
      <c r="D34" s="20" t="s">
        <v>60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8" t="s">
        <v>61</v>
      </c>
      <c r="C35" s="17">
        <v>3000.0</v>
      </c>
      <c r="D35" s="20" t="s">
        <v>63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8" t="s">
        <v>64</v>
      </c>
      <c r="C36" s="17">
        <v>8000.0</v>
      </c>
      <c r="D36" s="20" t="s">
        <v>65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22" t="s">
        <v>66</v>
      </c>
      <c r="C37" s="24">
        <f>SUM(C32:C36)</f>
        <v>121000</v>
      </c>
      <c r="D37" s="25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2" t="s">
        <v>69</v>
      </c>
      <c r="C39" s="12"/>
      <c r="D39" s="1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9" t="s">
        <v>70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3" t="s">
        <v>14</v>
      </c>
      <c r="C41" s="13" t="s">
        <v>16</v>
      </c>
      <c r="D41" s="13" t="s">
        <v>17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8" t="s">
        <v>72</v>
      </c>
      <c r="C42" s="17">
        <v>90000.0</v>
      </c>
      <c r="D42" s="20" t="s">
        <v>73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8" t="s">
        <v>75</v>
      </c>
      <c r="C43" s="17">
        <v>10000.0</v>
      </c>
      <c r="D43" s="20" t="s">
        <v>77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8" t="s">
        <v>59</v>
      </c>
      <c r="C44" s="17">
        <v>40000.0</v>
      </c>
      <c r="D44" s="20" t="s">
        <v>78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8" t="s">
        <v>80</v>
      </c>
      <c r="C45" s="17">
        <v>15000.0</v>
      </c>
      <c r="D45" s="20" t="s">
        <v>82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8" t="s">
        <v>84</v>
      </c>
      <c r="C46" s="17">
        <v>12000.0</v>
      </c>
      <c r="D46" s="20" t="s">
        <v>85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8" t="s">
        <v>87</v>
      </c>
      <c r="C47" s="17">
        <v>18000.0</v>
      </c>
      <c r="D47" s="20" t="s">
        <v>88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22" t="s">
        <v>89</v>
      </c>
      <c r="C48" s="24">
        <f>SUM(C42:C47)</f>
        <v>185000</v>
      </c>
      <c r="D48" s="25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2" t="s">
        <v>92</v>
      </c>
      <c r="C50" s="12"/>
      <c r="D50" s="1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9" t="s">
        <v>93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3" t="s">
        <v>14</v>
      </c>
      <c r="C52" s="13" t="s">
        <v>16</v>
      </c>
      <c r="D52" s="13" t="s">
        <v>17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8" t="s">
        <v>95</v>
      </c>
      <c r="C53" s="17">
        <v>15000.0</v>
      </c>
      <c r="D53" s="20" t="s">
        <v>96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8" t="s">
        <v>97</v>
      </c>
      <c r="C54" s="17">
        <v>12000.0</v>
      </c>
      <c r="D54" s="20" t="s">
        <v>98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8" t="s">
        <v>100</v>
      </c>
      <c r="C55" s="17">
        <v>8000.0</v>
      </c>
      <c r="D55" s="20" t="s">
        <v>101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8" t="s">
        <v>102</v>
      </c>
      <c r="C56" s="17">
        <v>10000.0</v>
      </c>
      <c r="D56" s="20" t="s">
        <v>104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8" t="s">
        <v>105</v>
      </c>
      <c r="C57" s="17">
        <v>6000.0</v>
      </c>
      <c r="D57" s="20" t="s">
        <v>107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22" t="s">
        <v>109</v>
      </c>
      <c r="C58" s="24">
        <f>SUM(C53:C57)</f>
        <v>51000</v>
      </c>
      <c r="D58" s="25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9" t="s">
        <v>113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2" t="s">
        <v>114</v>
      </c>
      <c r="C62" s="12"/>
      <c r="D62" s="1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3" t="s">
        <v>117</v>
      </c>
      <c r="C63" s="13" t="s">
        <v>118</v>
      </c>
      <c r="D63" s="13" t="s">
        <v>17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8" t="s">
        <v>119</v>
      </c>
      <c r="C64" s="23">
        <f>C28</f>
        <v>178000</v>
      </c>
      <c r="D64" s="20" t="s">
        <v>121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8" t="s">
        <v>122</v>
      </c>
      <c r="C65" s="23">
        <f>C37</f>
        <v>121000</v>
      </c>
      <c r="D65" s="20" t="s">
        <v>124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8" t="s">
        <v>125</v>
      </c>
      <c r="C66" s="23">
        <f>C48</f>
        <v>185000</v>
      </c>
      <c r="D66" s="20" t="s">
        <v>127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8" t="s">
        <v>128</v>
      </c>
      <c r="C67" s="23">
        <f>C48-C37</f>
        <v>64000</v>
      </c>
      <c r="D67" s="20" t="s">
        <v>129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8" t="s">
        <v>130</v>
      </c>
      <c r="C68" s="28">
        <f>IF(C67&lt;=0,"No payback at these figures",C28/C67*12)</f>
        <v>33.375</v>
      </c>
      <c r="D68" s="20" t="s">
        <v>132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8" t="s">
        <v>133</v>
      </c>
      <c r="C70" s="29">
        <f>'Cost of Doing Nothing'!E46</f>
        <v>212900</v>
      </c>
      <c r="D70" s="20" t="s">
        <v>134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27" t="s">
        <v>135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">
    <mergeCell ref="B3:D3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2026-08-17T14:36:09Z</dcterms:created>
  <dc:creator>openpyxl</dc:creator>
</cp:coreProperties>
</file>